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570" yWindow="65296" windowWidth="11340" windowHeight="6795" activeTab="0"/>
  </bookViews>
  <sheets>
    <sheet name="штатное расписание 2019миним на" sheetId="40" r:id="rId1"/>
  </sheets>
  <definedNames>
    <definedName name="_xlnm.Print_Area" localSheetId="0">'штатное расписание 2019миним на'!$A$1:$AA$64</definedName>
  </definedNames>
  <calcPr calcId="124519"/>
</workbook>
</file>

<file path=xl/sharedStrings.xml><?xml version="1.0" encoding="utf-8"?>
<sst xmlns="http://schemas.openxmlformats.org/spreadsheetml/2006/main" count="82" uniqueCount="64">
  <si>
    <t>№</t>
  </si>
  <si>
    <t>Ф.И.О.</t>
  </si>
  <si>
    <t>Должностной оклад руб.</t>
  </si>
  <si>
    <t>Сумма</t>
  </si>
  <si>
    <t>%</t>
  </si>
  <si>
    <t>Выслуга лет</t>
  </si>
  <si>
    <t>Секретность</t>
  </si>
  <si>
    <t>Надбавки</t>
  </si>
  <si>
    <t>Особые усл. муниц.служ</t>
  </si>
  <si>
    <t>Итого, руб.</t>
  </si>
  <si>
    <t>За сложн. и напряж.</t>
  </si>
  <si>
    <t>Наименование должности</t>
  </si>
  <si>
    <t>ВСЕГО</t>
  </si>
  <si>
    <t>Денежное вознаграждение</t>
  </si>
  <si>
    <t>Классный чин</t>
  </si>
  <si>
    <t>группа должн.</t>
  </si>
  <si>
    <t>Надбавка за классный чин</t>
  </si>
  <si>
    <t>Начальник отдела бухгалтерского учета и отчетности</t>
  </si>
  <si>
    <t>Классность</t>
  </si>
  <si>
    <t>Отдел  бухгалтерского учета и отчетности</t>
  </si>
  <si>
    <t>Район коэф. руб.</t>
  </si>
  <si>
    <t>ВСЕГО в месяц, руб.</t>
  </si>
  <si>
    <t>Обслуживающий персонал</t>
  </si>
  <si>
    <t>Ставки</t>
  </si>
  <si>
    <t>Заместитель начальника отдела муниципального имущества</t>
  </si>
  <si>
    <t>Отдел муниципального имущества</t>
  </si>
  <si>
    <t>Жилищный отдел</t>
  </si>
  <si>
    <t>Начальник жилищного отдела</t>
  </si>
  <si>
    <t>Отдел земельных отношений</t>
  </si>
  <si>
    <t>Начальник отдела земельных отношений</t>
  </si>
  <si>
    <t>Старший программист</t>
  </si>
  <si>
    <t>Водитель автомобиля</t>
  </si>
  <si>
    <t>Стимулирующая надбавка за качество выполняемой работы</t>
  </si>
  <si>
    <t xml:space="preserve">Стимулирующая надбавка </t>
  </si>
  <si>
    <t>Итого муниципальная служба</t>
  </si>
  <si>
    <t>Итого технический персонал</t>
  </si>
  <si>
    <t>Итого обслуживающий персонал</t>
  </si>
  <si>
    <t>Специалист по персоналу</t>
  </si>
  <si>
    <t>Специалист по внутреннему аудиту</t>
  </si>
  <si>
    <t>Заместитель начальника отдела земельных отношений</t>
  </si>
  <si>
    <t>Зам. главы по имущественным и земельным отношениям, начальник УМС</t>
  </si>
  <si>
    <t>Начальник отдела муниципального имущества</t>
  </si>
  <si>
    <t>Ведущий специалист отдела муниципального имущества</t>
  </si>
  <si>
    <t>Ведущий специалист жилищного отдела</t>
  </si>
  <si>
    <t>Ведущий специалист отдела земельных отношений</t>
  </si>
  <si>
    <t>Старший экономист отдела земельных отношений</t>
  </si>
  <si>
    <t>Заместитель начальника отдела бухгалтерского учета и отчетности</t>
  </si>
  <si>
    <t>Старший юристконсульт отдела муниципального имущества</t>
  </si>
  <si>
    <t>№ документа</t>
  </si>
  <si>
    <t>Дата документа</t>
  </si>
  <si>
    <t>ШТАТНАЯ РАССТАНОВКА</t>
  </si>
  <si>
    <t xml:space="preserve">НА </t>
  </si>
  <si>
    <t>УПРАВЛЕНИЕ МУНИЦИПАЛЬНОЙ СОБСТВЕННОСТИ АДМИНИСТРАЦИИ ЧЕБАРКУЛЬСКОГО ГОРОДСКОГО ОКРУГА</t>
  </si>
  <si>
    <t>Специалист по персоналу:</t>
  </si>
  <si>
    <t>Старший юрисконсульт жилищного отдела</t>
  </si>
  <si>
    <t>Денеж.поощрение(мун-150%, тех-125%), руб.</t>
  </si>
  <si>
    <t>Вакантная 
должность</t>
  </si>
  <si>
    <t xml:space="preserve">Старший юрисконсульт </t>
  </si>
  <si>
    <t>Старший экономист отдела муниципального имущества</t>
  </si>
  <si>
    <t>Экономист отдела земельных отношений</t>
  </si>
  <si>
    <t>Старший инженер отдела земельных отношений</t>
  </si>
  <si>
    <t>Старший юрисконсульт отдела бухгалтерского учета и отчетности</t>
  </si>
  <si>
    <t>20          г</t>
  </si>
  <si>
    <t xml:space="preserve">ИТОГО: </t>
  </si>
</sst>
</file>

<file path=xl/styles.xml><?xml version="1.0" encoding="utf-8"?>
<styleSheet xmlns="http://schemas.openxmlformats.org/spreadsheetml/2006/main">
  <numFmts count="6">
    <numFmt numFmtId="164" formatCode="#,##0.00_р_."/>
    <numFmt numFmtId="165" formatCode="#,##0_р_."/>
    <numFmt numFmtId="166" formatCode="0.0"/>
    <numFmt numFmtId="167" formatCode="#,##0.00;[Red]#,##0.00"/>
    <numFmt numFmtId="168" formatCode="0.00;[Red]0.00"/>
    <numFmt numFmtId="169" formatCode="#,##0.00&quot;р.&quot;"/>
  </numFmts>
  <fonts count="32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sz val="14"/>
      <name val="Arial Cyr"/>
      <family val="2"/>
    </font>
    <font>
      <sz val="11"/>
      <name val="Times New Roman"/>
      <family val="1"/>
    </font>
    <font>
      <b/>
      <sz val="16"/>
      <name val="Arial Cyr"/>
      <family val="2"/>
    </font>
    <font>
      <sz val="16"/>
      <name val="Arial Cyr"/>
      <family val="2"/>
    </font>
    <font>
      <sz val="13"/>
      <name val="Arial Cyr"/>
      <family val="2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20"/>
      <name val="Arial CYR"/>
      <family val="2"/>
    </font>
    <font>
      <b/>
      <sz val="18"/>
      <name val="Times New Roman"/>
      <family val="1"/>
    </font>
    <font>
      <sz val="20"/>
      <name val="Arial Cyr"/>
      <family val="2"/>
    </font>
    <font>
      <b/>
      <sz val="22"/>
      <name val="Times New Roman"/>
      <family val="1"/>
    </font>
    <font>
      <sz val="22"/>
      <name val="Times New Roman"/>
      <family val="1"/>
    </font>
    <font>
      <b/>
      <sz val="11"/>
      <name val="Times New Roman"/>
      <family val="1"/>
    </font>
    <font>
      <sz val="18"/>
      <name val="Arial Cyr"/>
      <family val="2"/>
    </font>
    <font>
      <sz val="30"/>
      <name val="Times New Roman"/>
      <family val="1"/>
    </font>
    <font>
      <sz val="30"/>
      <name val="Arial CYR"/>
      <family val="2"/>
    </font>
    <font>
      <sz val="26"/>
      <name val="Times New Roman"/>
      <family val="1"/>
    </font>
    <font>
      <b/>
      <sz val="30"/>
      <name val="Times New Roman"/>
      <family val="1"/>
    </font>
    <font>
      <b/>
      <i/>
      <sz val="22"/>
      <name val="Times New Roman"/>
      <family val="1"/>
    </font>
    <font>
      <b/>
      <sz val="22"/>
      <name val="Arial Cyr"/>
      <family val="2"/>
    </font>
    <font>
      <sz val="22"/>
      <name val="Arial Cyr"/>
      <family val="2"/>
    </font>
    <font>
      <sz val="24"/>
      <name val="Times New Roman"/>
      <family val="1"/>
    </font>
    <font>
      <sz val="25"/>
      <name val="Times New Roman"/>
      <family val="1"/>
    </font>
    <font>
      <b/>
      <sz val="2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6">
    <xf numFmtId="0" fontId="0" fillId="0" borderId="0" xfId="0"/>
    <xf numFmtId="0" fontId="3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17" fillId="0" borderId="0" xfId="0" applyFont="1"/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9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justify" vertical="top"/>
    </xf>
    <xf numFmtId="0" fontId="19" fillId="0" borderId="2" xfId="0" applyFont="1" applyBorder="1" applyAlignment="1">
      <alignment horizontal="center" vertical="top"/>
    </xf>
    <xf numFmtId="0" fontId="19" fillId="0" borderId="2" xfId="0" applyFont="1" applyBorder="1" applyAlignment="1">
      <alignment horizontal="left" vertical="top" wrapText="1"/>
    </xf>
    <xf numFmtId="0" fontId="19" fillId="0" borderId="2" xfId="0" applyFont="1" applyBorder="1" applyAlignment="1">
      <alignment vertical="top"/>
    </xf>
    <xf numFmtId="2" fontId="18" fillId="0" borderId="1" xfId="0" applyNumberFormat="1" applyFont="1" applyBorder="1" applyAlignment="1">
      <alignment horizontal="center" vertical="top"/>
    </xf>
    <xf numFmtId="2" fontId="18" fillId="0" borderId="1" xfId="0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19" fillId="0" borderId="2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168" fontId="18" fillId="2" borderId="1" xfId="0" applyNumberFormat="1" applyFont="1" applyFill="1" applyBorder="1" applyAlignment="1">
      <alignment horizontal="center" vertical="center"/>
    </xf>
    <xf numFmtId="169" fontId="19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2" fontId="18" fillId="2" borderId="2" xfId="0" applyNumberFormat="1" applyFont="1" applyFill="1" applyBorder="1" applyAlignment="1">
      <alignment horizontal="center" vertical="center" wrapText="1"/>
    </xf>
    <xf numFmtId="166" fontId="18" fillId="2" borderId="2" xfId="0" applyNumberFormat="1" applyFont="1" applyFill="1" applyBorder="1" applyAlignment="1">
      <alignment horizontal="center" vertical="center" wrapText="1"/>
    </xf>
    <xf numFmtId="166" fontId="19" fillId="2" borderId="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/>
    </xf>
    <xf numFmtId="164" fontId="19" fillId="3" borderId="1" xfId="0" applyNumberFormat="1" applyFont="1" applyFill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 wrapText="1"/>
    </xf>
    <xf numFmtId="166" fontId="19" fillId="0" borderId="2" xfId="0" applyNumberFormat="1" applyFont="1" applyBorder="1" applyAlignment="1">
      <alignment horizontal="center" vertical="center" wrapText="1"/>
    </xf>
    <xf numFmtId="164" fontId="19" fillId="3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/>
    </xf>
    <xf numFmtId="2" fontId="19" fillId="2" borderId="2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7" fillId="0" borderId="0" xfId="0" applyFont="1" applyFill="1"/>
    <xf numFmtId="0" fontId="18" fillId="0" borderId="0" xfId="0" applyFont="1" applyFill="1" applyAlignment="1">
      <alignment horizontal="center" vertical="center"/>
    </xf>
    <xf numFmtId="0" fontId="0" fillId="0" borderId="0" xfId="0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30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top"/>
    </xf>
    <xf numFmtId="0" fontId="24" fillId="0" borderId="0" xfId="0" applyNumberFormat="1" applyFont="1" applyFill="1" applyAlignment="1">
      <alignment horizontal="center" vertical="center"/>
    </xf>
    <xf numFmtId="168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/>
    </xf>
    <xf numFmtId="2" fontId="21" fillId="0" borderId="0" xfId="0" applyNumberFormat="1" applyFont="1" applyFill="1" applyAlignment="1">
      <alignment vertical="top"/>
    </xf>
    <xf numFmtId="2" fontId="2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top"/>
    </xf>
    <xf numFmtId="2" fontId="22" fillId="0" borderId="0" xfId="0" applyNumberFormat="1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left" vertical="top"/>
    </xf>
    <xf numFmtId="2" fontId="22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center" vertical="center"/>
    </xf>
    <xf numFmtId="2" fontId="25" fillId="0" borderId="0" xfId="0" applyNumberFormat="1" applyFont="1" applyFill="1" applyAlignment="1">
      <alignment horizontal="center" vertical="center"/>
    </xf>
    <xf numFmtId="2" fontId="25" fillId="0" borderId="0" xfId="0" applyNumberFormat="1" applyFont="1" applyFill="1" applyAlignment="1">
      <alignment horizontal="left" vertical="top"/>
    </xf>
    <xf numFmtId="2" fontId="25" fillId="0" borderId="0" xfId="0" applyNumberFormat="1" applyFont="1" applyFill="1" applyAlignment="1">
      <alignment horizontal="left" vertical="center"/>
    </xf>
    <xf numFmtId="14" fontId="29" fillId="0" borderId="0" xfId="0" applyNumberFormat="1" applyFont="1" applyFill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67" fontId="18" fillId="2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164" fontId="31" fillId="0" borderId="0" xfId="0" applyNumberFormat="1" applyFont="1"/>
    <xf numFmtId="2" fontId="31" fillId="0" borderId="0" xfId="0" applyNumberFormat="1" applyFont="1"/>
    <xf numFmtId="4" fontId="13" fillId="0" borderId="0" xfId="0" applyNumberFormat="1" applyFont="1" applyFill="1"/>
    <xf numFmtId="164" fontId="31" fillId="0" borderId="0" xfId="0" applyNumberFormat="1" applyFont="1" applyAlignment="1">
      <alignment horizontal="right"/>
    </xf>
    <xf numFmtId="0" fontId="19" fillId="0" borderId="1" xfId="0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top"/>
    </xf>
    <xf numFmtId="0" fontId="19" fillId="0" borderId="7" xfId="0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0" fontId="19" fillId="0" borderId="6" xfId="0" applyFont="1" applyBorder="1" applyAlignment="1">
      <alignment horizontal="center" vertical="center" wrapText="1" shrinkToFit="1"/>
    </xf>
    <xf numFmtId="2" fontId="22" fillId="0" borderId="0" xfId="0" applyNumberFormat="1" applyFont="1" applyFill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0" fontId="25" fillId="0" borderId="0" xfId="0" applyFont="1" applyAlignment="1">
      <alignment horizontal="left" vertical="top"/>
    </xf>
    <xf numFmtId="0" fontId="18" fillId="2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top"/>
    </xf>
    <xf numFmtId="165" fontId="21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26" fillId="0" borderId="6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26" fillId="0" borderId="6" xfId="0" applyFont="1" applyBorder="1" applyAlignment="1">
      <alignment horizontal="left" vertical="top"/>
    </xf>
    <xf numFmtId="0" fontId="26" fillId="0" borderId="7" xfId="0" applyFont="1" applyBorder="1" applyAlignment="1">
      <alignment horizontal="left" vertical="top"/>
    </xf>
    <xf numFmtId="0" fontId="26" fillId="0" borderId="3" xfId="0" applyFont="1" applyBorder="1" applyAlignment="1">
      <alignment horizontal="left" vertical="top"/>
    </xf>
    <xf numFmtId="164" fontId="26" fillId="0" borderId="6" xfId="0" applyNumberFormat="1" applyFont="1" applyBorder="1" applyAlignment="1">
      <alignment horizontal="left" vertical="top"/>
    </xf>
    <xf numFmtId="164" fontId="26" fillId="0" borderId="7" xfId="0" applyNumberFormat="1" applyFont="1" applyBorder="1" applyAlignment="1">
      <alignment horizontal="left" vertical="top"/>
    </xf>
    <xf numFmtId="164" fontId="26" fillId="0" borderId="3" xfId="0" applyNumberFormat="1" applyFont="1" applyBorder="1" applyAlignment="1">
      <alignment horizontal="left" vertical="top"/>
    </xf>
    <xf numFmtId="2" fontId="26" fillId="0" borderId="6" xfId="0" applyNumberFormat="1" applyFont="1" applyBorder="1" applyAlignment="1">
      <alignment horizontal="left" vertical="top" wrapText="1"/>
    </xf>
    <xf numFmtId="2" fontId="26" fillId="0" borderId="7" xfId="0" applyNumberFormat="1" applyFont="1" applyBorder="1" applyAlignment="1">
      <alignment horizontal="left" vertical="top" wrapText="1"/>
    </xf>
    <xf numFmtId="2" fontId="26" fillId="0" borderId="3" xfId="0" applyNumberFormat="1" applyFont="1" applyBorder="1" applyAlignment="1">
      <alignment horizontal="left" vertical="top" wrapText="1"/>
    </xf>
    <xf numFmtId="0" fontId="22" fillId="0" borderId="0" xfId="0" applyFont="1" applyFill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"/>
  <sheetViews>
    <sheetView tabSelected="1" view="pageBreakPreview" zoomScale="40" zoomScaleSheetLayoutView="40" workbookViewId="0" topLeftCell="A1">
      <pane ySplit="13" topLeftCell="A14" activePane="bottomLeft" state="frozen"/>
      <selection pane="bottomLeft" activeCell="Q58" sqref="Q58"/>
    </sheetView>
  </sheetViews>
  <sheetFormatPr defaultColWidth="9.00390625" defaultRowHeight="12.75"/>
  <cols>
    <col min="1" max="1" width="7.25390625" style="0" customWidth="1"/>
    <col min="2" max="2" width="39.875" style="0" customWidth="1"/>
    <col min="3" max="3" width="34.625" style="0" customWidth="1"/>
    <col min="4" max="4" width="15.875" style="30" customWidth="1"/>
    <col min="5" max="5" width="22.875" style="30" customWidth="1"/>
    <col min="6" max="6" width="30.125" style="30" customWidth="1"/>
    <col min="7" max="7" width="29.625" style="30" customWidth="1"/>
    <col min="8" max="8" width="23.625" style="30" customWidth="1"/>
    <col min="9" max="9" width="9.625" style="30" customWidth="1"/>
    <col min="10" max="10" width="23.125" style="30" customWidth="1"/>
    <col min="11" max="11" width="9.00390625" style="30" customWidth="1"/>
    <col min="12" max="12" width="26.625" style="30" customWidth="1"/>
    <col min="13" max="13" width="11.625" style="30" customWidth="1"/>
    <col min="14" max="14" width="11.25390625" style="30" customWidth="1"/>
    <col min="15" max="15" width="25.75390625" style="30" customWidth="1"/>
    <col min="16" max="16" width="11.625" style="30" customWidth="1"/>
    <col min="17" max="17" width="22.125" style="30" customWidth="1"/>
    <col min="18" max="18" width="8.375" style="30" customWidth="1"/>
    <col min="19" max="19" width="20.75390625" style="30" customWidth="1"/>
    <col min="20" max="20" width="8.125" style="30" customWidth="1"/>
    <col min="21" max="21" width="23.75390625" style="30" customWidth="1"/>
    <col min="22" max="22" width="10.125" style="30" customWidth="1"/>
    <col min="23" max="23" width="21.125" style="30" customWidth="1"/>
    <col min="24" max="24" width="51.375" style="30" customWidth="1"/>
    <col min="25" max="25" width="28.625" style="30" customWidth="1"/>
    <col min="26" max="26" width="24.625" style="30" customWidth="1"/>
    <col min="27" max="27" width="31.375" style="30" customWidth="1"/>
    <col min="28" max="28" width="28.375" style="0" customWidth="1"/>
    <col min="29" max="29" width="23.375" style="0" bestFit="1" customWidth="1"/>
  </cols>
  <sheetData>
    <row r="1" spans="1:27" s="83" customFormat="1" ht="33.75" customHeight="1">
      <c r="A1" s="78"/>
      <c r="B1" s="78"/>
      <c r="C1" s="79"/>
      <c r="D1" s="80"/>
      <c r="E1" s="81"/>
      <c r="F1" s="149" t="s">
        <v>52</v>
      </c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82"/>
      <c r="W1" s="82"/>
      <c r="X1" s="82"/>
      <c r="Y1" s="82"/>
      <c r="Z1" s="82"/>
      <c r="AA1" s="82"/>
    </row>
    <row r="2" spans="1:27" s="83" customFormat="1" ht="39.75" customHeight="1">
      <c r="A2" s="78"/>
      <c r="B2" s="78"/>
      <c r="C2" s="79"/>
      <c r="D2" s="80"/>
      <c r="E2" s="81"/>
      <c r="F2" s="84"/>
      <c r="G2" s="85"/>
      <c r="H2" s="86"/>
      <c r="I2" s="84"/>
      <c r="J2" s="84"/>
      <c r="K2" s="84"/>
      <c r="L2" s="87"/>
      <c r="M2" s="84"/>
      <c r="N2" s="84"/>
      <c r="O2" s="80"/>
      <c r="P2" s="80"/>
      <c r="Q2" s="80"/>
      <c r="R2" s="80"/>
      <c r="S2" s="88"/>
      <c r="T2" s="82"/>
      <c r="U2" s="82"/>
      <c r="V2" s="82"/>
      <c r="W2" s="82"/>
      <c r="X2" s="82"/>
      <c r="Y2" s="82"/>
      <c r="Z2" s="82"/>
      <c r="AA2" s="82"/>
    </row>
    <row r="3" spans="1:27" s="83" customFormat="1" ht="73.5" customHeight="1">
      <c r="A3" s="78"/>
      <c r="B3" s="78"/>
      <c r="C3" s="79"/>
      <c r="D3" s="80"/>
      <c r="E3" s="81"/>
      <c r="F3" s="84"/>
      <c r="G3" s="85"/>
      <c r="H3" s="86"/>
      <c r="I3" s="84"/>
      <c r="J3" s="84"/>
      <c r="K3" s="84"/>
      <c r="L3" s="87"/>
      <c r="M3" s="84"/>
      <c r="N3" s="84"/>
      <c r="O3" s="80"/>
      <c r="P3" s="80"/>
      <c r="Q3" s="80"/>
      <c r="R3" s="80"/>
      <c r="S3" s="88"/>
      <c r="T3" s="82"/>
      <c r="U3" s="82"/>
      <c r="V3" s="82"/>
      <c r="W3" s="82"/>
      <c r="X3" s="82"/>
      <c r="Y3" s="89" t="s">
        <v>48</v>
      </c>
      <c r="Z3" s="90" t="s">
        <v>49</v>
      </c>
      <c r="AA3" s="82"/>
    </row>
    <row r="4" spans="1:27" s="83" customFormat="1" ht="33.75" customHeight="1">
      <c r="A4" s="78"/>
      <c r="B4" s="78"/>
      <c r="C4" s="79"/>
      <c r="D4" s="80"/>
      <c r="E4" s="81"/>
      <c r="F4" s="84"/>
      <c r="G4" s="85"/>
      <c r="H4" s="149" t="s">
        <v>50</v>
      </c>
      <c r="I4" s="149"/>
      <c r="J4" s="149"/>
      <c r="K4" s="149"/>
      <c r="L4" s="149"/>
      <c r="M4" s="149"/>
      <c r="N4" s="149"/>
      <c r="O4" s="149"/>
      <c r="P4" s="80"/>
      <c r="Q4" s="80"/>
      <c r="R4" s="80"/>
      <c r="S4" s="88"/>
      <c r="T4" s="82"/>
      <c r="U4" s="82"/>
      <c r="V4" s="82"/>
      <c r="W4" s="82"/>
      <c r="X4" s="82"/>
      <c r="Y4" s="89"/>
      <c r="Z4" s="91"/>
      <c r="AA4" s="82"/>
    </row>
    <row r="5" spans="1:27" s="83" customFormat="1" ht="33.75" customHeight="1">
      <c r="A5" s="150"/>
      <c r="B5" s="150"/>
      <c r="C5" s="150"/>
      <c r="D5" s="80"/>
      <c r="E5" s="81"/>
      <c r="F5" s="151"/>
      <c r="G5" s="85"/>
      <c r="H5" s="86"/>
      <c r="I5" s="84"/>
      <c r="J5" s="84"/>
      <c r="K5" s="84"/>
      <c r="L5" s="84"/>
      <c r="M5" s="84"/>
      <c r="N5" s="84"/>
      <c r="O5" s="80"/>
      <c r="P5" s="80"/>
      <c r="Q5" s="80"/>
      <c r="R5" s="80"/>
      <c r="S5" s="88"/>
      <c r="T5" s="82"/>
      <c r="U5" s="82"/>
      <c r="V5" s="82"/>
      <c r="W5" s="82"/>
      <c r="X5" s="82"/>
      <c r="Y5" s="82"/>
      <c r="Z5" s="82"/>
      <c r="AA5" s="82"/>
    </row>
    <row r="6" spans="1:27" s="83" customFormat="1" ht="48.75" customHeight="1">
      <c r="A6" s="150"/>
      <c r="B6" s="150"/>
      <c r="C6" s="150"/>
      <c r="D6" s="80"/>
      <c r="E6" s="81"/>
      <c r="F6" s="151"/>
      <c r="G6" s="92"/>
      <c r="H6" s="84"/>
      <c r="I6" s="93"/>
      <c r="J6" s="94" t="s">
        <v>51</v>
      </c>
      <c r="K6" s="94"/>
      <c r="L6" s="126" t="s">
        <v>62</v>
      </c>
      <c r="M6" s="84"/>
      <c r="N6" s="84"/>
      <c r="O6" s="95"/>
      <c r="P6" s="80"/>
      <c r="Q6" s="80"/>
      <c r="R6" s="80"/>
      <c r="S6" s="80"/>
      <c r="T6" s="96"/>
      <c r="U6" s="97"/>
      <c r="V6" s="96"/>
      <c r="W6" s="96"/>
      <c r="X6" s="96"/>
      <c r="Y6" s="96"/>
      <c r="Z6" s="96"/>
      <c r="AA6" s="98"/>
    </row>
    <row r="7" spans="2:27" s="83" customFormat="1" ht="27">
      <c r="B7" s="79"/>
      <c r="C7" s="99"/>
      <c r="D7" s="80"/>
      <c r="E7" s="84"/>
      <c r="F7" s="84"/>
      <c r="G7" s="84"/>
      <c r="H7" s="84"/>
      <c r="I7" s="82"/>
      <c r="J7" s="93"/>
      <c r="K7" s="93"/>
      <c r="L7" s="100"/>
      <c r="M7" s="84"/>
      <c r="N7" s="84"/>
      <c r="O7" s="80"/>
      <c r="P7" s="80"/>
      <c r="Q7" s="80"/>
      <c r="R7" s="80"/>
      <c r="S7" s="80"/>
      <c r="T7" s="96"/>
      <c r="U7" s="96"/>
      <c r="V7" s="96"/>
      <c r="W7" s="96"/>
      <c r="X7" s="96"/>
      <c r="Y7" s="96"/>
      <c r="Z7" s="96"/>
      <c r="AA7" s="98"/>
    </row>
    <row r="8" spans="5:14" ht="14.25"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27" ht="13.5" customHeight="1">
      <c r="A9" s="1"/>
      <c r="B9" s="1"/>
      <c r="C9" s="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ht="27.75">
      <c r="A10" s="154" t="s">
        <v>0</v>
      </c>
      <c r="B10" s="156" t="s">
        <v>11</v>
      </c>
      <c r="C10" s="156" t="s">
        <v>1</v>
      </c>
      <c r="D10" s="158" t="s">
        <v>23</v>
      </c>
      <c r="E10" s="156" t="s">
        <v>13</v>
      </c>
      <c r="F10" s="164" t="s">
        <v>2</v>
      </c>
      <c r="G10" s="158" t="s">
        <v>14</v>
      </c>
      <c r="H10" s="158" t="s">
        <v>16</v>
      </c>
      <c r="I10" s="165" t="s">
        <v>7</v>
      </c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9"/>
      <c r="W10" s="170"/>
      <c r="X10" s="156" t="s">
        <v>55</v>
      </c>
      <c r="Y10" s="156" t="s">
        <v>9</v>
      </c>
      <c r="Z10" s="156" t="s">
        <v>20</v>
      </c>
      <c r="AA10" s="171" t="s">
        <v>21</v>
      </c>
    </row>
    <row r="11" spans="1:27" ht="113.25" customHeight="1">
      <c r="A11" s="155"/>
      <c r="B11" s="157"/>
      <c r="C11" s="157"/>
      <c r="D11" s="159"/>
      <c r="E11" s="157"/>
      <c r="F11" s="165"/>
      <c r="G11" s="166"/>
      <c r="H11" s="166"/>
      <c r="I11" s="173" t="s">
        <v>10</v>
      </c>
      <c r="J11" s="174"/>
      <c r="K11" s="174" t="s">
        <v>5</v>
      </c>
      <c r="L11" s="174"/>
      <c r="M11" s="174" t="s">
        <v>8</v>
      </c>
      <c r="N11" s="174"/>
      <c r="O11" s="174"/>
      <c r="P11" s="174" t="s">
        <v>6</v>
      </c>
      <c r="Q11" s="174"/>
      <c r="R11" s="174" t="s">
        <v>32</v>
      </c>
      <c r="S11" s="174"/>
      <c r="T11" s="174" t="s">
        <v>33</v>
      </c>
      <c r="U11" s="174"/>
      <c r="V11" s="175" t="s">
        <v>18</v>
      </c>
      <c r="W11" s="173"/>
      <c r="X11" s="157"/>
      <c r="Y11" s="157"/>
      <c r="Z11" s="157"/>
      <c r="AA11" s="172"/>
    </row>
    <row r="12" spans="1:27" ht="111">
      <c r="A12" s="155"/>
      <c r="B12" s="157"/>
      <c r="C12" s="157"/>
      <c r="D12" s="160"/>
      <c r="E12" s="157"/>
      <c r="F12" s="165"/>
      <c r="G12" s="167"/>
      <c r="H12" s="167"/>
      <c r="I12" s="26" t="s">
        <v>4</v>
      </c>
      <c r="J12" s="27" t="s">
        <v>3</v>
      </c>
      <c r="K12" s="27" t="s">
        <v>4</v>
      </c>
      <c r="L12" s="27" t="s">
        <v>3</v>
      </c>
      <c r="M12" s="27" t="s">
        <v>15</v>
      </c>
      <c r="N12" s="27" t="s">
        <v>4</v>
      </c>
      <c r="O12" s="27" t="s">
        <v>3</v>
      </c>
      <c r="P12" s="27" t="s">
        <v>4</v>
      </c>
      <c r="Q12" s="27" t="s">
        <v>3</v>
      </c>
      <c r="R12" s="27" t="s">
        <v>4</v>
      </c>
      <c r="S12" s="27" t="s">
        <v>3</v>
      </c>
      <c r="T12" s="27" t="s">
        <v>4</v>
      </c>
      <c r="U12" s="27" t="s">
        <v>3</v>
      </c>
      <c r="V12" s="27" t="s">
        <v>4</v>
      </c>
      <c r="W12" s="27" t="s">
        <v>3</v>
      </c>
      <c r="X12" s="157"/>
      <c r="Y12" s="157"/>
      <c r="Z12" s="157"/>
      <c r="AA12" s="172"/>
    </row>
    <row r="13" spans="1:27" s="2" customFormat="1" ht="26.25" customHeight="1">
      <c r="A13" s="14">
        <v>1</v>
      </c>
      <c r="B13" s="15">
        <v>2</v>
      </c>
      <c r="C13" s="14">
        <v>3</v>
      </c>
      <c r="D13" s="28"/>
      <c r="E13" s="28">
        <v>4</v>
      </c>
      <c r="F13" s="28">
        <v>5</v>
      </c>
      <c r="G13" s="28"/>
      <c r="H13" s="32"/>
      <c r="I13" s="28">
        <v>8</v>
      </c>
      <c r="J13" s="28">
        <v>9</v>
      </c>
      <c r="K13" s="28">
        <v>10</v>
      </c>
      <c r="L13" s="28">
        <v>11</v>
      </c>
      <c r="M13" s="28">
        <v>12</v>
      </c>
      <c r="N13" s="28">
        <v>13</v>
      </c>
      <c r="O13" s="28">
        <v>14</v>
      </c>
      <c r="P13" s="28">
        <v>15</v>
      </c>
      <c r="Q13" s="28">
        <v>16</v>
      </c>
      <c r="R13" s="28">
        <v>17</v>
      </c>
      <c r="S13" s="28">
        <v>18</v>
      </c>
      <c r="T13" s="28">
        <v>19</v>
      </c>
      <c r="U13" s="28">
        <v>20</v>
      </c>
      <c r="V13" s="28">
        <v>21</v>
      </c>
      <c r="W13" s="28">
        <v>22</v>
      </c>
      <c r="X13" s="28">
        <v>23</v>
      </c>
      <c r="Y13" s="28">
        <v>24</v>
      </c>
      <c r="Z13" s="28">
        <v>25</v>
      </c>
      <c r="AA13" s="28">
        <v>26</v>
      </c>
    </row>
    <row r="14" spans="1:29" s="4" customFormat="1" ht="148.5" customHeight="1">
      <c r="A14" s="16">
        <v>1</v>
      </c>
      <c r="B14" s="17" t="s">
        <v>40</v>
      </c>
      <c r="C14" s="17"/>
      <c r="D14" s="47">
        <v>1</v>
      </c>
      <c r="E14" s="33"/>
      <c r="F14" s="33"/>
      <c r="G14" s="48"/>
      <c r="H14" s="33"/>
      <c r="I14" s="28"/>
      <c r="J14" s="49"/>
      <c r="K14" s="28"/>
      <c r="L14" s="49"/>
      <c r="M14" s="28"/>
      <c r="N14" s="129"/>
      <c r="O14" s="33"/>
      <c r="P14" s="28"/>
      <c r="Q14" s="33"/>
      <c r="R14" s="28"/>
      <c r="S14" s="28"/>
      <c r="T14" s="28"/>
      <c r="U14" s="28"/>
      <c r="V14" s="28"/>
      <c r="W14" s="28"/>
      <c r="X14" s="33">
        <f>F14*150/100</f>
        <v>0</v>
      </c>
      <c r="Y14" s="33">
        <f>X14+O14+L14+F14+H14+Q14</f>
        <v>0</v>
      </c>
      <c r="Z14" s="33">
        <f>Y14*15%</f>
        <v>0</v>
      </c>
      <c r="AA14" s="77">
        <f>Y14+Z14</f>
        <v>0</v>
      </c>
      <c r="AB14" s="145"/>
      <c r="AC14" s="144"/>
    </row>
    <row r="15" spans="1:27" s="4" customFormat="1" ht="27">
      <c r="A15" s="189" t="s">
        <v>25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1"/>
    </row>
    <row r="16" spans="1:29" s="4" customFormat="1" ht="90.75" customHeight="1">
      <c r="A16" s="16">
        <v>2</v>
      </c>
      <c r="B16" s="17" t="s">
        <v>41</v>
      </c>
      <c r="C16" s="17"/>
      <c r="D16" s="47">
        <v>1</v>
      </c>
      <c r="E16" s="33"/>
      <c r="F16" s="33"/>
      <c r="G16" s="48"/>
      <c r="H16" s="33"/>
      <c r="I16" s="28"/>
      <c r="J16" s="49"/>
      <c r="K16" s="28"/>
      <c r="L16" s="51"/>
      <c r="M16" s="28"/>
      <c r="N16" s="129"/>
      <c r="O16" s="33"/>
      <c r="P16" s="28"/>
      <c r="Q16" s="33"/>
      <c r="R16" s="28"/>
      <c r="S16" s="28"/>
      <c r="T16" s="28"/>
      <c r="U16" s="28"/>
      <c r="V16" s="28"/>
      <c r="W16" s="28"/>
      <c r="X16" s="33">
        <f>F16*150%</f>
        <v>0</v>
      </c>
      <c r="Y16" s="33">
        <f>X16+O16+L16+F16+H16</f>
        <v>0</v>
      </c>
      <c r="Z16" s="33">
        <f>Y16*15%</f>
        <v>0</v>
      </c>
      <c r="AA16" s="50">
        <f>Y16+Z16</f>
        <v>0</v>
      </c>
      <c r="AB16" s="145"/>
      <c r="AC16" s="144"/>
    </row>
    <row r="17" spans="1:29" s="4" customFormat="1" ht="118.5" customHeight="1">
      <c r="A17" s="16">
        <v>3</v>
      </c>
      <c r="B17" s="17" t="s">
        <v>24</v>
      </c>
      <c r="C17" s="17"/>
      <c r="D17" s="47">
        <v>1</v>
      </c>
      <c r="E17" s="33"/>
      <c r="F17" s="33"/>
      <c r="G17" s="52"/>
      <c r="H17" s="33"/>
      <c r="I17" s="28"/>
      <c r="J17" s="49"/>
      <c r="K17" s="28"/>
      <c r="L17" s="51"/>
      <c r="M17" s="28"/>
      <c r="N17" s="28"/>
      <c r="O17" s="33"/>
      <c r="P17" s="28"/>
      <c r="Q17" s="33"/>
      <c r="R17" s="28"/>
      <c r="S17" s="28"/>
      <c r="T17" s="28"/>
      <c r="U17" s="28"/>
      <c r="V17" s="28"/>
      <c r="W17" s="28"/>
      <c r="X17" s="33">
        <f>F17*150%</f>
        <v>0</v>
      </c>
      <c r="Y17" s="33">
        <f>X17+O17+L17+H17+F17</f>
        <v>0</v>
      </c>
      <c r="Z17" s="33">
        <f>Y17*15%</f>
        <v>0</v>
      </c>
      <c r="AA17" s="50">
        <f>Y17+Z17</f>
        <v>0</v>
      </c>
      <c r="AB17" s="144"/>
      <c r="AC17" s="144"/>
    </row>
    <row r="18" spans="1:29" s="4" customFormat="1" ht="117" customHeight="1">
      <c r="A18" s="16">
        <v>4</v>
      </c>
      <c r="B18" s="17" t="s">
        <v>42</v>
      </c>
      <c r="C18" s="17"/>
      <c r="D18" s="47">
        <v>1</v>
      </c>
      <c r="E18" s="28"/>
      <c r="F18" s="33"/>
      <c r="G18" s="52"/>
      <c r="H18" s="33"/>
      <c r="I18" s="28"/>
      <c r="J18" s="49"/>
      <c r="K18" s="28"/>
      <c r="L18" s="33"/>
      <c r="M18" s="28"/>
      <c r="N18" s="28"/>
      <c r="O18" s="33"/>
      <c r="P18" s="28"/>
      <c r="Q18" s="33"/>
      <c r="R18" s="28"/>
      <c r="S18" s="28"/>
      <c r="T18" s="28"/>
      <c r="U18" s="28"/>
      <c r="V18" s="28"/>
      <c r="W18" s="28"/>
      <c r="X18" s="33">
        <f>F18*150%</f>
        <v>0</v>
      </c>
      <c r="Y18" s="33">
        <f>F18+H18+L18+O18+Q18+S18+X18</f>
        <v>0</v>
      </c>
      <c r="Z18" s="33">
        <f>Y18*15/100</f>
        <v>0</v>
      </c>
      <c r="AA18" s="50">
        <f>Y18+Z18</f>
        <v>0</v>
      </c>
      <c r="AB18" s="145"/>
      <c r="AC18" s="144"/>
    </row>
    <row r="19" spans="1:27" s="4" customFormat="1" ht="30.75" customHeight="1">
      <c r="A19" s="192" t="s">
        <v>26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4"/>
    </row>
    <row r="20" spans="1:29" s="4" customFormat="1" ht="93.75" customHeight="1">
      <c r="A20" s="19">
        <v>5</v>
      </c>
      <c r="B20" s="20" t="s">
        <v>27</v>
      </c>
      <c r="C20" s="132"/>
      <c r="D20" s="48">
        <v>1</v>
      </c>
      <c r="E20" s="32"/>
      <c r="F20" s="34"/>
      <c r="G20" s="52"/>
      <c r="H20" s="77"/>
      <c r="I20" s="32"/>
      <c r="J20" s="53"/>
      <c r="K20" s="32"/>
      <c r="L20" s="33"/>
      <c r="M20" s="32"/>
      <c r="N20" s="32"/>
      <c r="O20" s="33"/>
      <c r="P20" s="32"/>
      <c r="Q20" s="34"/>
      <c r="R20" s="32"/>
      <c r="S20" s="32"/>
      <c r="T20" s="32"/>
      <c r="U20" s="32"/>
      <c r="V20" s="32"/>
      <c r="W20" s="32"/>
      <c r="X20" s="33">
        <f>F20*150%</f>
        <v>0</v>
      </c>
      <c r="Y20" s="34">
        <f>X20+O20+L20+H20+F20</f>
        <v>0</v>
      </c>
      <c r="Z20" s="34">
        <f>Y20*15%</f>
        <v>0</v>
      </c>
      <c r="AA20" s="50">
        <f>Z20+Y20</f>
        <v>0</v>
      </c>
      <c r="AB20" s="145"/>
      <c r="AC20" s="144"/>
    </row>
    <row r="21" spans="1:29" s="4" customFormat="1" ht="99" customHeight="1">
      <c r="A21" s="16">
        <v>6</v>
      </c>
      <c r="B21" s="20" t="s">
        <v>43</v>
      </c>
      <c r="C21" s="132"/>
      <c r="D21" s="54">
        <v>1</v>
      </c>
      <c r="E21" s="28"/>
      <c r="F21" s="33"/>
      <c r="G21" s="52"/>
      <c r="H21" s="33"/>
      <c r="I21" s="28"/>
      <c r="J21" s="28"/>
      <c r="K21" s="28"/>
      <c r="L21" s="33"/>
      <c r="M21" s="28"/>
      <c r="N21" s="28"/>
      <c r="O21" s="33"/>
      <c r="P21" s="28"/>
      <c r="Q21" s="33"/>
      <c r="R21" s="28"/>
      <c r="S21" s="28"/>
      <c r="T21" s="28"/>
      <c r="U21" s="28"/>
      <c r="V21" s="28"/>
      <c r="W21" s="28"/>
      <c r="X21" s="34">
        <f>F21*150%</f>
        <v>0</v>
      </c>
      <c r="Y21" s="34">
        <f>X21+O21+L21+H21+F21</f>
        <v>0</v>
      </c>
      <c r="Z21" s="34">
        <f>Y21*15%</f>
        <v>0</v>
      </c>
      <c r="AA21" s="50">
        <f>Z21+Y21</f>
        <v>0</v>
      </c>
      <c r="AB21" s="145"/>
      <c r="AC21" s="144"/>
    </row>
    <row r="22" spans="1:27" s="3" customFormat="1" ht="122.25" customHeight="1" hidden="1">
      <c r="A22" s="19"/>
      <c r="B22" s="24"/>
      <c r="C22" s="131"/>
      <c r="D22" s="55"/>
      <c r="E22" s="134"/>
      <c r="F22" s="33"/>
      <c r="G22" s="52"/>
      <c r="H22" s="33"/>
      <c r="I22" s="134"/>
      <c r="J22" s="49"/>
      <c r="K22" s="134"/>
      <c r="L22" s="33"/>
      <c r="M22" s="134"/>
      <c r="N22" s="134"/>
      <c r="O22" s="33"/>
      <c r="P22" s="134"/>
      <c r="Q22" s="33"/>
      <c r="R22" s="134"/>
      <c r="S22" s="134"/>
      <c r="T22" s="134"/>
      <c r="U22" s="134"/>
      <c r="V22" s="134"/>
      <c r="W22" s="134"/>
      <c r="X22" s="33"/>
      <c r="Y22" s="50"/>
      <c r="Z22" s="33"/>
      <c r="AA22" s="50"/>
    </row>
    <row r="23" spans="1:27" s="4" customFormat="1" ht="27.75" customHeight="1">
      <c r="A23" s="192" t="s">
        <v>28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4"/>
    </row>
    <row r="24" spans="1:29" s="4" customFormat="1" ht="182.25" customHeight="1">
      <c r="A24" s="19">
        <v>7</v>
      </c>
      <c r="B24" s="17" t="s">
        <v>29</v>
      </c>
      <c r="C24" s="17"/>
      <c r="D24" s="47">
        <v>1</v>
      </c>
      <c r="E24" s="35"/>
      <c r="F24" s="33"/>
      <c r="G24" s="52"/>
      <c r="H24" s="77"/>
      <c r="I24" s="35"/>
      <c r="J24" s="35"/>
      <c r="K24" s="141"/>
      <c r="L24" s="33"/>
      <c r="M24" s="141"/>
      <c r="N24" s="129"/>
      <c r="O24" s="33"/>
      <c r="P24" s="141"/>
      <c r="Q24" s="33"/>
      <c r="R24" s="141"/>
      <c r="S24" s="141"/>
      <c r="T24" s="141"/>
      <c r="U24" s="141"/>
      <c r="V24" s="141"/>
      <c r="W24" s="141"/>
      <c r="X24" s="33">
        <f>F24*150/100</f>
        <v>0</v>
      </c>
      <c r="Y24" s="33">
        <f>X24+O24+L24+H24+F24</f>
        <v>0</v>
      </c>
      <c r="Z24" s="33">
        <f>Y24*15/100</f>
        <v>0</v>
      </c>
      <c r="AA24" s="50">
        <f>Y24+Z24</f>
        <v>0</v>
      </c>
      <c r="AB24" s="145"/>
      <c r="AC24" s="144"/>
    </row>
    <row r="25" spans="1:29" s="4" customFormat="1" ht="375" customHeight="1">
      <c r="A25" s="19">
        <v>8</v>
      </c>
      <c r="B25" s="17" t="s">
        <v>39</v>
      </c>
      <c r="C25" s="17"/>
      <c r="D25" s="55">
        <v>1</v>
      </c>
      <c r="E25" s="36"/>
      <c r="F25" s="33"/>
      <c r="G25" s="52"/>
      <c r="H25" s="77"/>
      <c r="I25" s="28"/>
      <c r="J25" s="49"/>
      <c r="K25" s="28"/>
      <c r="L25" s="33"/>
      <c r="M25" s="28"/>
      <c r="N25" s="28"/>
      <c r="O25" s="33"/>
      <c r="P25" s="28"/>
      <c r="Q25" s="33"/>
      <c r="R25" s="28"/>
      <c r="S25" s="28"/>
      <c r="T25" s="28"/>
      <c r="U25" s="28"/>
      <c r="V25" s="28"/>
      <c r="W25" s="28"/>
      <c r="X25" s="33">
        <f>F25*150/100</f>
        <v>0</v>
      </c>
      <c r="Y25" s="33">
        <f>F25+H25+L25+O25+X25</f>
        <v>0</v>
      </c>
      <c r="Z25" s="33">
        <f>Y25*15/100</f>
        <v>0</v>
      </c>
      <c r="AA25" s="50">
        <f>Y25+Z25</f>
        <v>0</v>
      </c>
      <c r="AB25" s="145"/>
      <c r="AC25" s="144"/>
    </row>
    <row r="26" spans="1:29" s="4" customFormat="1" ht="152.25" customHeight="1">
      <c r="A26" s="19">
        <v>9</v>
      </c>
      <c r="B26" s="20" t="s">
        <v>44</v>
      </c>
      <c r="C26" s="25"/>
      <c r="D26" s="48">
        <v>1</v>
      </c>
      <c r="E26" s="32"/>
      <c r="F26" s="34"/>
      <c r="G26" s="48"/>
      <c r="H26" s="33"/>
      <c r="I26" s="32"/>
      <c r="J26" s="53"/>
      <c r="K26" s="32"/>
      <c r="L26" s="33"/>
      <c r="M26" s="32"/>
      <c r="N26" s="32"/>
      <c r="O26" s="34"/>
      <c r="P26" s="32"/>
      <c r="Q26" s="34"/>
      <c r="R26" s="32"/>
      <c r="S26" s="32"/>
      <c r="T26" s="32"/>
      <c r="U26" s="32"/>
      <c r="V26" s="32"/>
      <c r="W26" s="32"/>
      <c r="X26" s="33">
        <f>F26*150/100</f>
        <v>0</v>
      </c>
      <c r="Y26" s="33">
        <f>F26+H26+L26+O26+X26</f>
        <v>0</v>
      </c>
      <c r="Z26" s="33">
        <f>Y26*15/100</f>
        <v>0</v>
      </c>
      <c r="AA26" s="50">
        <f>Y26+Z26</f>
        <v>0</v>
      </c>
      <c r="AB26" s="144">
        <f>AA26*13%</f>
        <v>0</v>
      </c>
      <c r="AC26" s="144">
        <f>AA26-AB26</f>
        <v>0</v>
      </c>
    </row>
    <row r="27" spans="1:27" s="4" customFormat="1" ht="63.75" customHeight="1">
      <c r="A27" s="21"/>
      <c r="B27" s="179" t="s">
        <v>34</v>
      </c>
      <c r="C27" s="180"/>
      <c r="D27" s="37">
        <f>+D26+D25+D20+D21+D24+D18+D17+D16+D14</f>
        <v>9</v>
      </c>
      <c r="E27" s="37"/>
      <c r="F27" s="130">
        <f>F26+F24+F20+F21+F18+F17+F25+F16+F14</f>
        <v>0</v>
      </c>
      <c r="G27" s="130"/>
      <c r="H27" s="130">
        <f>+H26+H24+H20+H21+H18+H17+H25+H16+H14</f>
        <v>0</v>
      </c>
      <c r="I27" s="130"/>
      <c r="J27" s="130"/>
      <c r="K27" s="130"/>
      <c r="L27" s="130">
        <f>L26+L24+L20+L18+L17+L25+L16+L14</f>
        <v>0</v>
      </c>
      <c r="M27" s="130"/>
      <c r="N27" s="130"/>
      <c r="O27" s="130">
        <f>O26+O24+O20+O21+O18+O17+O25+O16+O14</f>
        <v>0</v>
      </c>
      <c r="P27" s="130"/>
      <c r="Q27" s="130">
        <f>Q14</f>
        <v>0</v>
      </c>
      <c r="R27" s="130"/>
      <c r="S27" s="130"/>
      <c r="T27" s="130"/>
      <c r="U27" s="130"/>
      <c r="V27" s="130"/>
      <c r="W27" s="130"/>
      <c r="X27" s="130">
        <f>X26+X24+X20+X21+X18+X17+X25+X16+X14</f>
        <v>0</v>
      </c>
      <c r="Y27" s="130">
        <f>Y26+Y24+Y20+Y21+Y18+Y17+Y25+Y16+Y14</f>
        <v>0</v>
      </c>
      <c r="Z27" s="130">
        <f>Z26+Z24+Z20+Z21+Z18+Z17+Z25+Z16+Z14</f>
        <v>0</v>
      </c>
      <c r="AA27" s="130">
        <f>AA26+AA24+AA20+AA21+AA18+AA17+AA25+AA16+AA14</f>
        <v>0</v>
      </c>
    </row>
    <row r="28" spans="1:27" s="4" customFormat="1" ht="21.75" customHeight="1">
      <c r="A28" s="183" t="s">
        <v>25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5"/>
    </row>
    <row r="29" spans="1:29" s="4" customFormat="1" ht="143.25" customHeight="1">
      <c r="A29" s="16">
        <v>10</v>
      </c>
      <c r="B29" s="18" t="s">
        <v>47</v>
      </c>
      <c r="C29" s="132"/>
      <c r="D29" s="47">
        <v>1</v>
      </c>
      <c r="E29" s="28"/>
      <c r="F29" s="33"/>
      <c r="G29" s="48"/>
      <c r="H29" s="33"/>
      <c r="I29" s="28"/>
      <c r="J29" s="53"/>
      <c r="K29" s="28"/>
      <c r="L29" s="33"/>
      <c r="M29" s="28"/>
      <c r="N29" s="28"/>
      <c r="O29" s="33"/>
      <c r="P29" s="28"/>
      <c r="Q29" s="33"/>
      <c r="R29" s="28"/>
      <c r="S29" s="28"/>
      <c r="T29" s="28"/>
      <c r="U29" s="28"/>
      <c r="V29" s="28"/>
      <c r="W29" s="28"/>
      <c r="X29" s="34">
        <f>F29*125%</f>
        <v>0</v>
      </c>
      <c r="Y29" s="33">
        <f>X29+L29+J29+F29</f>
        <v>0</v>
      </c>
      <c r="Z29" s="33">
        <f>Y29*15%</f>
        <v>0</v>
      </c>
      <c r="AA29" s="50">
        <f>Y29+Z29</f>
        <v>0</v>
      </c>
      <c r="AB29" s="145"/>
      <c r="AC29" s="144"/>
    </row>
    <row r="30" spans="1:29" s="3" customFormat="1" ht="94.5" customHeight="1">
      <c r="A30" s="19">
        <v>11</v>
      </c>
      <c r="B30" s="17" t="s">
        <v>57</v>
      </c>
      <c r="C30" s="142"/>
      <c r="D30" s="55">
        <v>1</v>
      </c>
      <c r="E30" s="148"/>
      <c r="F30" s="33"/>
      <c r="G30" s="52"/>
      <c r="H30" s="33"/>
      <c r="I30" s="148"/>
      <c r="J30" s="127"/>
      <c r="K30" s="39"/>
      <c r="L30" s="127"/>
      <c r="M30" s="148"/>
      <c r="N30" s="148"/>
      <c r="O30" s="33"/>
      <c r="P30" s="148"/>
      <c r="Q30" s="33"/>
      <c r="R30" s="148"/>
      <c r="S30" s="148"/>
      <c r="T30" s="148"/>
      <c r="U30" s="148"/>
      <c r="V30" s="148"/>
      <c r="W30" s="148"/>
      <c r="X30" s="40">
        <f>F30*125%</f>
        <v>0</v>
      </c>
      <c r="Y30" s="50">
        <f>F30+J30+L30+X30</f>
        <v>0</v>
      </c>
      <c r="Z30" s="33">
        <f>Y30*15/100</f>
        <v>0</v>
      </c>
      <c r="AA30" s="50">
        <f>Y30+Z30</f>
        <v>0</v>
      </c>
      <c r="AB30" s="145"/>
      <c r="AC30" s="144"/>
    </row>
    <row r="31" spans="1:29" s="4" customFormat="1" ht="143.25" customHeight="1">
      <c r="A31" s="16">
        <v>12</v>
      </c>
      <c r="B31" s="18" t="s">
        <v>58</v>
      </c>
      <c r="C31" s="142"/>
      <c r="D31" s="47">
        <v>1</v>
      </c>
      <c r="E31" s="134"/>
      <c r="F31" s="33"/>
      <c r="G31" s="48"/>
      <c r="H31" s="33"/>
      <c r="I31" s="137"/>
      <c r="J31" s="53"/>
      <c r="K31" s="134"/>
      <c r="L31" s="33"/>
      <c r="M31" s="134"/>
      <c r="N31" s="134"/>
      <c r="O31" s="33"/>
      <c r="P31" s="134"/>
      <c r="Q31" s="33"/>
      <c r="R31" s="134"/>
      <c r="S31" s="134"/>
      <c r="T31" s="134"/>
      <c r="U31" s="134"/>
      <c r="V31" s="134"/>
      <c r="W31" s="134"/>
      <c r="X31" s="34">
        <f>F31*125%</f>
        <v>0</v>
      </c>
      <c r="Y31" s="33">
        <f>X31+L31+J31+F31</f>
        <v>0</v>
      </c>
      <c r="Z31" s="33">
        <f>Y31*15%</f>
        <v>0</v>
      </c>
      <c r="AA31" s="50">
        <f>Y31+Z31</f>
        <v>0</v>
      </c>
      <c r="AB31" s="145"/>
      <c r="AC31" s="144"/>
    </row>
    <row r="32" spans="1:27" s="4" customFormat="1" ht="22.5" customHeight="1">
      <c r="A32" s="183" t="s">
        <v>28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5"/>
    </row>
    <row r="33" spans="1:29" s="4" customFormat="1" ht="86.25" customHeight="1">
      <c r="A33" s="16">
        <v>13</v>
      </c>
      <c r="B33" s="20" t="s">
        <v>45</v>
      </c>
      <c r="C33" s="20"/>
      <c r="D33" s="55">
        <v>1</v>
      </c>
      <c r="E33" s="32"/>
      <c r="F33" s="34"/>
      <c r="G33" s="48"/>
      <c r="H33" s="34"/>
      <c r="I33" s="32"/>
      <c r="J33" s="53"/>
      <c r="K33" s="32"/>
      <c r="L33" s="34"/>
      <c r="M33" s="32"/>
      <c r="N33" s="32"/>
      <c r="O33" s="34"/>
      <c r="P33" s="32"/>
      <c r="Q33" s="34"/>
      <c r="R33" s="32"/>
      <c r="S33" s="32"/>
      <c r="T33" s="32"/>
      <c r="U33" s="32"/>
      <c r="V33" s="32"/>
      <c r="W33" s="32"/>
      <c r="X33" s="34">
        <f>F33*125%</f>
        <v>0</v>
      </c>
      <c r="Y33" s="34">
        <f>F33+J33+X33</f>
        <v>0</v>
      </c>
      <c r="Z33" s="34">
        <f>Y33*15/100</f>
        <v>0</v>
      </c>
      <c r="AA33" s="56">
        <f>Y33+Z33</f>
        <v>0</v>
      </c>
      <c r="AB33" s="145"/>
      <c r="AC33" s="144"/>
    </row>
    <row r="34" spans="1:29" s="4" customFormat="1" ht="87" customHeight="1">
      <c r="A34" s="16">
        <v>14</v>
      </c>
      <c r="B34" s="20" t="s">
        <v>59</v>
      </c>
      <c r="C34" s="135"/>
      <c r="D34" s="55">
        <v>1</v>
      </c>
      <c r="E34" s="32"/>
      <c r="F34" s="34"/>
      <c r="G34" s="48"/>
      <c r="H34" s="34"/>
      <c r="I34" s="32"/>
      <c r="J34" s="53"/>
      <c r="K34" s="32"/>
      <c r="L34" s="34"/>
      <c r="M34" s="32"/>
      <c r="N34" s="32"/>
      <c r="O34" s="34"/>
      <c r="P34" s="32"/>
      <c r="Q34" s="34"/>
      <c r="R34" s="32"/>
      <c r="S34" s="32"/>
      <c r="T34" s="32"/>
      <c r="U34" s="32"/>
      <c r="V34" s="32"/>
      <c r="W34" s="32"/>
      <c r="X34" s="34">
        <f>F34*125%</f>
        <v>0</v>
      </c>
      <c r="Y34" s="34">
        <f>F34+J34+X34+L34</f>
        <v>0</v>
      </c>
      <c r="Z34" s="34">
        <f>Y34*15/100</f>
        <v>0</v>
      </c>
      <c r="AA34" s="56">
        <f>Y34+Z34</f>
        <v>0</v>
      </c>
      <c r="AB34" s="145"/>
      <c r="AC34" s="144"/>
    </row>
    <row r="35" spans="1:29" s="4" customFormat="1" ht="88.5" customHeight="1">
      <c r="A35" s="19">
        <v>15</v>
      </c>
      <c r="B35" s="20" t="s">
        <v>60</v>
      </c>
      <c r="C35" s="133"/>
      <c r="D35" s="48">
        <v>1</v>
      </c>
      <c r="E35" s="32"/>
      <c r="F35" s="34"/>
      <c r="G35" s="48"/>
      <c r="H35" s="34"/>
      <c r="I35" s="32"/>
      <c r="J35" s="53"/>
      <c r="K35" s="32"/>
      <c r="L35" s="34"/>
      <c r="M35" s="32"/>
      <c r="N35" s="32"/>
      <c r="O35" s="34"/>
      <c r="P35" s="32"/>
      <c r="Q35" s="34"/>
      <c r="R35" s="32"/>
      <c r="S35" s="32"/>
      <c r="T35" s="32"/>
      <c r="U35" s="32"/>
      <c r="V35" s="32"/>
      <c r="W35" s="32"/>
      <c r="X35" s="34">
        <f>F35*125%</f>
        <v>0</v>
      </c>
      <c r="Y35" s="34">
        <f>F35+J35+X35</f>
        <v>0</v>
      </c>
      <c r="Z35" s="34">
        <f>Y35*15/100</f>
        <v>0</v>
      </c>
      <c r="AA35" s="56">
        <f>Y35+Z35</f>
        <v>0</v>
      </c>
      <c r="AB35" s="145"/>
      <c r="AC35" s="144"/>
    </row>
    <row r="36" spans="1:27" s="4" customFormat="1" ht="27.75" customHeight="1">
      <c r="A36" s="186" t="s">
        <v>19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8"/>
    </row>
    <row r="37" spans="1:29" s="4" customFormat="1" ht="93" customHeight="1">
      <c r="A37" s="19">
        <v>16</v>
      </c>
      <c r="B37" s="17" t="s">
        <v>17</v>
      </c>
      <c r="C37" s="139"/>
      <c r="D37" s="55">
        <v>1</v>
      </c>
      <c r="E37" s="28"/>
      <c r="F37" s="33"/>
      <c r="G37" s="52"/>
      <c r="H37" s="33"/>
      <c r="I37" s="32"/>
      <c r="J37" s="53"/>
      <c r="K37" s="138"/>
      <c r="L37" s="33"/>
      <c r="M37" s="28"/>
      <c r="N37" s="28"/>
      <c r="O37" s="33"/>
      <c r="P37" s="28"/>
      <c r="Q37" s="49"/>
      <c r="R37" s="28"/>
      <c r="S37" s="28"/>
      <c r="T37" s="28"/>
      <c r="U37" s="28"/>
      <c r="V37" s="28"/>
      <c r="W37" s="28"/>
      <c r="X37" s="34">
        <f>F37*125%</f>
        <v>0</v>
      </c>
      <c r="Y37" s="33">
        <f>F37+J37+L37+X37</f>
        <v>0</v>
      </c>
      <c r="Z37" s="33">
        <f>Y37*15/100</f>
        <v>0</v>
      </c>
      <c r="AA37" s="50">
        <f>Z37+Y37</f>
        <v>0</v>
      </c>
      <c r="AB37" s="145"/>
      <c r="AC37" s="144"/>
    </row>
    <row r="38" spans="1:29" s="4" customFormat="1" ht="122.25" customHeight="1">
      <c r="A38" s="19">
        <v>17</v>
      </c>
      <c r="B38" s="17" t="s">
        <v>46</v>
      </c>
      <c r="C38" s="132"/>
      <c r="D38" s="55">
        <v>1</v>
      </c>
      <c r="E38" s="28"/>
      <c r="F38" s="33"/>
      <c r="G38" s="57"/>
      <c r="H38" s="58"/>
      <c r="I38" s="28"/>
      <c r="J38" s="49"/>
      <c r="K38" s="28"/>
      <c r="L38" s="33"/>
      <c r="M38" s="28"/>
      <c r="N38" s="28"/>
      <c r="O38" s="33"/>
      <c r="P38" s="28"/>
      <c r="Q38" s="49"/>
      <c r="R38" s="28"/>
      <c r="S38" s="28"/>
      <c r="T38" s="28"/>
      <c r="U38" s="28"/>
      <c r="V38" s="28"/>
      <c r="W38" s="28"/>
      <c r="X38" s="33">
        <f>F38*125/100</f>
        <v>0</v>
      </c>
      <c r="Y38" s="33">
        <f>F38+J38+L38+X38</f>
        <v>0</v>
      </c>
      <c r="Z38" s="33">
        <f>Y38*15/100</f>
        <v>0</v>
      </c>
      <c r="AA38" s="50">
        <f>Y38+Z38</f>
        <v>0</v>
      </c>
      <c r="AB38" s="145"/>
      <c r="AC38" s="144"/>
    </row>
    <row r="39" spans="1:29" s="4" customFormat="1" ht="120" customHeight="1">
      <c r="A39" s="19">
        <v>18</v>
      </c>
      <c r="B39" s="17" t="s">
        <v>61</v>
      </c>
      <c r="C39" s="142"/>
      <c r="D39" s="55">
        <v>1</v>
      </c>
      <c r="E39" s="28"/>
      <c r="F39" s="33"/>
      <c r="G39" s="57"/>
      <c r="H39" s="59"/>
      <c r="I39" s="28"/>
      <c r="J39" s="49"/>
      <c r="K39" s="28"/>
      <c r="L39" s="33"/>
      <c r="M39" s="28"/>
      <c r="N39" s="28"/>
      <c r="O39" s="33"/>
      <c r="P39" s="28"/>
      <c r="Q39" s="49"/>
      <c r="R39" s="28"/>
      <c r="S39" s="28"/>
      <c r="T39" s="28"/>
      <c r="U39" s="28"/>
      <c r="V39" s="28"/>
      <c r="W39" s="28"/>
      <c r="X39" s="33">
        <f>F39*125%</f>
        <v>0</v>
      </c>
      <c r="Y39" s="33">
        <f>F39+J39+L39+X39</f>
        <v>0</v>
      </c>
      <c r="Z39" s="33">
        <f>Y39*15/100</f>
        <v>0</v>
      </c>
      <c r="AA39" s="50">
        <f>Y39+Z39</f>
        <v>0</v>
      </c>
      <c r="AB39" s="145"/>
      <c r="AC39" s="144"/>
    </row>
    <row r="40" spans="1:27" s="4" customFormat="1" ht="27.75" customHeight="1">
      <c r="A40" s="189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1"/>
    </row>
    <row r="41" spans="1:27" s="3" customFormat="1" ht="94.5" customHeight="1" hidden="1">
      <c r="A41" s="19">
        <v>17</v>
      </c>
      <c r="B41" s="17" t="s">
        <v>57</v>
      </c>
      <c r="C41" s="131" t="s">
        <v>56</v>
      </c>
      <c r="D41" s="55"/>
      <c r="E41" s="134"/>
      <c r="F41" s="33"/>
      <c r="G41" s="52"/>
      <c r="H41" s="33"/>
      <c r="I41" s="134"/>
      <c r="J41" s="49"/>
      <c r="K41" s="134"/>
      <c r="L41" s="33"/>
      <c r="M41" s="134"/>
      <c r="N41" s="134"/>
      <c r="O41" s="33"/>
      <c r="P41" s="134"/>
      <c r="Q41" s="33"/>
      <c r="R41" s="134"/>
      <c r="S41" s="134"/>
      <c r="T41" s="134"/>
      <c r="U41" s="134"/>
      <c r="V41" s="134"/>
      <c r="W41" s="134"/>
      <c r="X41" s="33"/>
      <c r="Y41" s="50"/>
      <c r="Z41" s="33"/>
      <c r="AA41" s="50"/>
    </row>
    <row r="42" spans="1:29" s="3" customFormat="1" ht="123" customHeight="1">
      <c r="A42" s="19">
        <v>19</v>
      </c>
      <c r="B42" s="24" t="s">
        <v>57</v>
      </c>
      <c r="C42" s="24"/>
      <c r="D42" s="52">
        <v>1</v>
      </c>
      <c r="E42" s="38"/>
      <c r="F42" s="127"/>
      <c r="G42" s="38"/>
      <c r="H42" s="38"/>
      <c r="I42" s="39"/>
      <c r="J42" s="127"/>
      <c r="K42" s="39"/>
      <c r="L42" s="127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40">
        <f>F42*125%</f>
        <v>0</v>
      </c>
      <c r="Y42" s="40">
        <f>X42+L42+J42+F42</f>
        <v>0</v>
      </c>
      <c r="Z42" s="40">
        <f>Y42*15/100</f>
        <v>0</v>
      </c>
      <c r="AA42" s="40">
        <f>Z42+Y42</f>
        <v>0</v>
      </c>
      <c r="AB42" s="145"/>
      <c r="AC42" s="144"/>
    </row>
    <row r="43" spans="1:27" s="4" customFormat="1" ht="27.75" customHeight="1">
      <c r="A43" s="189" t="s">
        <v>26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1"/>
    </row>
    <row r="44" spans="1:29" s="3" customFormat="1" ht="122.25" customHeight="1">
      <c r="A44" s="19">
        <v>20</v>
      </c>
      <c r="B44" s="24" t="s">
        <v>54</v>
      </c>
      <c r="C44" s="132"/>
      <c r="D44" s="55">
        <v>1</v>
      </c>
      <c r="E44" s="28"/>
      <c r="F44" s="33"/>
      <c r="G44" s="52"/>
      <c r="H44" s="33"/>
      <c r="I44" s="28"/>
      <c r="J44" s="127"/>
      <c r="K44" s="39"/>
      <c r="L44" s="127"/>
      <c r="M44" s="28"/>
      <c r="N44" s="28"/>
      <c r="O44" s="33"/>
      <c r="P44" s="28"/>
      <c r="Q44" s="33"/>
      <c r="R44" s="28"/>
      <c r="S44" s="28"/>
      <c r="T44" s="28"/>
      <c r="U44" s="28"/>
      <c r="V44" s="28"/>
      <c r="W44" s="28"/>
      <c r="X44" s="40">
        <f>F44*125%</f>
        <v>0</v>
      </c>
      <c r="Y44" s="50">
        <f>X44+J44+F44+L44</f>
        <v>0</v>
      </c>
      <c r="Z44" s="33">
        <f>Y44*15/100</f>
        <v>0</v>
      </c>
      <c r="AA44" s="50">
        <f>Y44+Z44</f>
        <v>0</v>
      </c>
      <c r="AB44" s="145"/>
      <c r="AC44" s="144"/>
    </row>
    <row r="45" spans="1:27" s="3" customFormat="1" ht="32.25" customHeight="1">
      <c r="A45" s="161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3"/>
    </row>
    <row r="46" spans="1:29" s="3" customFormat="1" ht="55.5">
      <c r="A46" s="19">
        <v>21</v>
      </c>
      <c r="B46" s="17" t="s">
        <v>37</v>
      </c>
      <c r="C46" s="17"/>
      <c r="D46" s="55">
        <v>1</v>
      </c>
      <c r="E46" s="28"/>
      <c r="F46" s="33"/>
      <c r="G46" s="52"/>
      <c r="H46" s="33"/>
      <c r="I46" s="28"/>
      <c r="J46" s="49"/>
      <c r="K46" s="28"/>
      <c r="L46" s="33"/>
      <c r="M46" s="28"/>
      <c r="N46" s="28"/>
      <c r="O46" s="33"/>
      <c r="P46" s="28"/>
      <c r="Q46" s="33"/>
      <c r="R46" s="28"/>
      <c r="S46" s="28"/>
      <c r="T46" s="28"/>
      <c r="U46" s="49"/>
      <c r="V46" s="28"/>
      <c r="W46" s="28"/>
      <c r="X46" s="33">
        <f>125*F46/100</f>
        <v>0</v>
      </c>
      <c r="Y46" s="50">
        <f>X46+L46+J46+F46</f>
        <v>0</v>
      </c>
      <c r="Z46" s="33">
        <f>Y46*15/100</f>
        <v>0</v>
      </c>
      <c r="AA46" s="50">
        <f>Y46+Z46</f>
        <v>0</v>
      </c>
      <c r="AB46" s="145"/>
      <c r="AC46" s="144"/>
    </row>
    <row r="47" spans="1:29" s="3" customFormat="1" ht="61.5" customHeight="1">
      <c r="A47" s="19">
        <v>22</v>
      </c>
      <c r="B47" s="17" t="s">
        <v>30</v>
      </c>
      <c r="C47" s="140"/>
      <c r="D47" s="55">
        <v>0.5</v>
      </c>
      <c r="E47" s="28"/>
      <c r="F47" s="33"/>
      <c r="G47" s="48"/>
      <c r="H47" s="33"/>
      <c r="I47" s="28"/>
      <c r="J47" s="49"/>
      <c r="K47" s="60"/>
      <c r="L47" s="33"/>
      <c r="M47" s="28"/>
      <c r="N47" s="28"/>
      <c r="O47" s="33"/>
      <c r="P47" s="28"/>
      <c r="Q47" s="33"/>
      <c r="R47" s="49"/>
      <c r="S47" s="49"/>
      <c r="T47" s="49"/>
      <c r="U47" s="49"/>
      <c r="V47" s="49"/>
      <c r="W47" s="49"/>
      <c r="X47" s="33">
        <f>F47*125%</f>
        <v>0</v>
      </c>
      <c r="Y47" s="50">
        <f>X47+J47+F47</f>
        <v>0</v>
      </c>
      <c r="Z47" s="33">
        <f>Y47*15/100</f>
        <v>0</v>
      </c>
      <c r="AA47" s="50">
        <f>Y47+Z47</f>
        <v>0</v>
      </c>
      <c r="AB47" s="145"/>
      <c r="AC47" s="144"/>
    </row>
    <row r="48" spans="1:29" s="3" customFormat="1" ht="91.5" customHeight="1">
      <c r="A48" s="19">
        <v>23</v>
      </c>
      <c r="B48" s="17" t="s">
        <v>38</v>
      </c>
      <c r="C48" s="142"/>
      <c r="D48" s="48">
        <v>0.25</v>
      </c>
      <c r="E48" s="32"/>
      <c r="F48" s="34"/>
      <c r="G48" s="48"/>
      <c r="H48" s="34"/>
      <c r="I48" s="32"/>
      <c r="J48" s="49"/>
      <c r="K48" s="61"/>
      <c r="L48" s="33"/>
      <c r="M48" s="32"/>
      <c r="N48" s="32"/>
      <c r="O48" s="34"/>
      <c r="P48" s="32"/>
      <c r="Q48" s="34"/>
      <c r="R48" s="53"/>
      <c r="S48" s="53"/>
      <c r="T48" s="53"/>
      <c r="U48" s="53"/>
      <c r="V48" s="53"/>
      <c r="W48" s="53"/>
      <c r="X48" s="33"/>
      <c r="Y48" s="50">
        <v>3761.07</v>
      </c>
      <c r="Z48" s="33">
        <f>Y48*15/100</f>
        <v>564.1605000000001</v>
      </c>
      <c r="AA48" s="50">
        <f>Y48+Z48</f>
        <v>4325.230500000001</v>
      </c>
      <c r="AC48" s="144"/>
    </row>
    <row r="49" spans="1:27" s="3" customFormat="1" ht="27.75">
      <c r="A49" s="19"/>
      <c r="B49" s="179" t="s">
        <v>35</v>
      </c>
      <c r="C49" s="180"/>
      <c r="D49" s="62">
        <f>D30+D31+D29+D47+D33+D34+D35+D37+D38+D39+D42+D44+D46</f>
        <v>12.5</v>
      </c>
      <c r="E49" s="43"/>
      <c r="F49" s="62">
        <f>F30+F31+F29+F47+F33+F34+F35+F37+F38+F39+F42+F44+F46</f>
        <v>0</v>
      </c>
      <c r="G49" s="41"/>
      <c r="H49" s="41"/>
      <c r="I49" s="41"/>
      <c r="J49" s="62">
        <f>J30+J31+J29+J47+J33+J34+J35+J37+J38+J39+J42+J44+J46</f>
        <v>0</v>
      </c>
      <c r="K49" s="42"/>
      <c r="L49" s="62">
        <f>L30+L31+L29+L47+L33+L34+L35+L37+L38+L39+L42+L44+L46</f>
        <v>0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62">
        <f>X30+X31+X29+X47+X33+X34+X35+X37+X38+X39+X42+X44+X46</f>
        <v>0</v>
      </c>
      <c r="Y49" s="62">
        <f>Y30+Y31+Y29+Y47+Y33+Y34+Y35+Y37+Y38+Y39+Y42+Y44+Y46</f>
        <v>0</v>
      </c>
      <c r="Z49" s="62">
        <f>Z30+Z31+Z29+Z47+Z33+Z34+Z35+Z37+Z38+Z39+Z42+Z44+Z46</f>
        <v>0</v>
      </c>
      <c r="AA49" s="62">
        <f>AA30+AA31+AA29+AA47+AA33+AA34+AA35+AA37+AA38+AA39+AA42+AA44+AA46</f>
        <v>0</v>
      </c>
    </row>
    <row r="50" spans="1:27" s="3" customFormat="1" ht="27.75" customHeight="1">
      <c r="A50" s="186" t="s">
        <v>22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8"/>
    </row>
    <row r="51" spans="1:29" s="3" customFormat="1" ht="55.5">
      <c r="A51" s="19">
        <v>24</v>
      </c>
      <c r="B51" s="17" t="s">
        <v>31</v>
      </c>
      <c r="C51" s="17"/>
      <c r="D51" s="55">
        <v>1</v>
      </c>
      <c r="E51" s="141"/>
      <c r="F51" s="33"/>
      <c r="G51" s="48"/>
      <c r="H51" s="33"/>
      <c r="I51" s="49"/>
      <c r="J51" s="49"/>
      <c r="K51" s="143"/>
      <c r="L51" s="33"/>
      <c r="M51" s="141"/>
      <c r="N51" s="141"/>
      <c r="O51" s="33"/>
      <c r="P51" s="141"/>
      <c r="Q51" s="33"/>
      <c r="R51" s="60"/>
      <c r="S51" s="49"/>
      <c r="T51" s="60"/>
      <c r="U51" s="49"/>
      <c r="V51" s="60"/>
      <c r="W51" s="49"/>
      <c r="X51" s="33"/>
      <c r="Y51" s="50">
        <f>F51+L51+S51+U51+W51</f>
        <v>0</v>
      </c>
      <c r="Z51" s="33">
        <f>Y51*15/100</f>
        <v>0</v>
      </c>
      <c r="AA51" s="50">
        <f>Y51+Z51</f>
        <v>0</v>
      </c>
      <c r="AB51" s="145"/>
      <c r="AC51" s="144"/>
    </row>
    <row r="52" spans="1:27" s="3" customFormat="1" ht="35.25" customHeight="1">
      <c r="A52" s="19"/>
      <c r="B52" s="179" t="s">
        <v>36</v>
      </c>
      <c r="C52" s="180"/>
      <c r="D52" s="43">
        <f>D51</f>
        <v>1</v>
      </c>
      <c r="E52" s="43"/>
      <c r="F52" s="42">
        <f>F51</f>
        <v>0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>
        <f>S51</f>
        <v>0</v>
      </c>
      <c r="T52" s="42"/>
      <c r="U52" s="42">
        <f>U51</f>
        <v>0</v>
      </c>
      <c r="V52" s="42"/>
      <c r="W52" s="42"/>
      <c r="X52" s="42"/>
      <c r="Y52" s="41">
        <f>Y51</f>
        <v>0</v>
      </c>
      <c r="Z52" s="41">
        <f>Z51</f>
        <v>0</v>
      </c>
      <c r="AA52" s="41">
        <f>AA51</f>
        <v>0</v>
      </c>
    </row>
    <row r="53" spans="1:27" s="5" customFormat="1" ht="33.75" customHeight="1">
      <c r="A53" s="22"/>
      <c r="B53" s="23" t="s">
        <v>12</v>
      </c>
      <c r="C53" s="23"/>
      <c r="D53" s="63">
        <f>D27+D49+D52</f>
        <v>22.5</v>
      </c>
      <c r="E53" s="63"/>
      <c r="F53" s="63">
        <f>F27+F49+F52</f>
        <v>0</v>
      </c>
      <c r="G53" s="63"/>
      <c r="H53" s="63">
        <f>H27+H49+H52</f>
        <v>0</v>
      </c>
      <c r="I53" s="63"/>
      <c r="J53" s="63">
        <f>J27+J49+J52</f>
        <v>0</v>
      </c>
      <c r="K53" s="63"/>
      <c r="L53" s="63">
        <f>L27+L49+L52</f>
        <v>0</v>
      </c>
      <c r="M53" s="63"/>
      <c r="N53" s="63"/>
      <c r="O53" s="63">
        <f>O27+O49+O52</f>
        <v>0</v>
      </c>
      <c r="P53" s="63"/>
      <c r="Q53" s="63">
        <f>Q27+Q49+Q52</f>
        <v>0</v>
      </c>
      <c r="R53" s="63"/>
      <c r="S53" s="63">
        <f>S27+S49+S52</f>
        <v>0</v>
      </c>
      <c r="T53" s="63"/>
      <c r="U53" s="63">
        <f>U27+U49+U52</f>
        <v>0</v>
      </c>
      <c r="V53" s="63"/>
      <c r="W53" s="63"/>
      <c r="X53" s="63">
        <f>X27+X49+X52</f>
        <v>0</v>
      </c>
      <c r="Y53" s="63">
        <f>Y27+Y49+Y52</f>
        <v>0</v>
      </c>
      <c r="Z53" s="63">
        <f>Z27+Z49+Z52</f>
        <v>0</v>
      </c>
      <c r="AA53" s="63">
        <f>AA27+AA49+AA52</f>
        <v>0</v>
      </c>
    </row>
    <row r="54" spans="1:27" ht="23.25">
      <c r="A54" s="7"/>
      <c r="B54" s="8"/>
      <c r="C54" s="8"/>
      <c r="D54" s="64"/>
      <c r="E54" s="44"/>
      <c r="F54" s="65"/>
      <c r="G54" s="65"/>
      <c r="H54" s="65"/>
      <c r="I54" s="66"/>
      <c r="J54" s="65"/>
      <c r="K54" s="66"/>
      <c r="L54" s="65"/>
      <c r="M54" s="65"/>
      <c r="N54" s="44"/>
      <c r="O54" s="65"/>
      <c r="P54" s="44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7" ht="33" hidden="1">
      <c r="A55" s="9"/>
      <c r="B55" s="11"/>
      <c r="C55" s="11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</row>
    <row r="56" spans="1:27" s="83" customFormat="1" ht="75" customHeight="1">
      <c r="A56" s="101"/>
      <c r="B56" s="153" t="s">
        <v>63</v>
      </c>
      <c r="C56" s="153"/>
      <c r="D56" s="153"/>
      <c r="E56" s="153"/>
      <c r="F56" s="153"/>
      <c r="G56" s="153"/>
      <c r="H56" s="153"/>
      <c r="I56" s="153"/>
      <c r="J56" s="102"/>
      <c r="K56" s="102"/>
      <c r="L56" s="103"/>
      <c r="M56" s="104"/>
      <c r="N56" s="105"/>
      <c r="O56" s="105"/>
      <c r="P56" s="105"/>
      <c r="Q56" s="105"/>
      <c r="R56" s="105"/>
      <c r="S56" s="152"/>
      <c r="T56" s="152"/>
      <c r="U56" s="152"/>
      <c r="V56" s="152"/>
      <c r="W56" s="152"/>
      <c r="X56" s="105"/>
      <c r="Y56" s="106"/>
      <c r="Z56" s="106"/>
      <c r="AA56" s="106"/>
    </row>
    <row r="57" spans="1:27" s="83" customFormat="1" ht="43.5" customHeight="1">
      <c r="A57" s="101"/>
      <c r="B57" s="101"/>
      <c r="C57" s="101"/>
      <c r="D57" s="107"/>
      <c r="E57" s="101"/>
      <c r="F57" s="108"/>
      <c r="G57" s="109"/>
      <c r="H57" s="110"/>
      <c r="I57" s="181"/>
      <c r="J57" s="182"/>
      <c r="K57" s="182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28"/>
      <c r="Z57" s="106"/>
      <c r="AA57" s="106"/>
    </row>
    <row r="58" spans="1:29" s="83" customFormat="1" ht="109.5" customHeight="1">
      <c r="A58" s="111"/>
      <c r="B58" s="195" t="s">
        <v>53</v>
      </c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12"/>
      <c r="N58" s="112"/>
      <c r="O58" s="112"/>
      <c r="P58" s="112"/>
      <c r="Q58" s="112"/>
      <c r="R58" s="112"/>
      <c r="S58" s="152"/>
      <c r="T58" s="152"/>
      <c r="U58" s="152"/>
      <c r="V58" s="112"/>
      <c r="W58" s="112"/>
      <c r="X58" s="105"/>
      <c r="Y58" s="105"/>
      <c r="Z58" s="106"/>
      <c r="AA58" s="106"/>
      <c r="AB58" s="146"/>
      <c r="AC58" s="146"/>
    </row>
    <row r="59" spans="1:27" s="83" customFormat="1" ht="3.75" customHeight="1">
      <c r="A59" s="111"/>
      <c r="B59" s="113"/>
      <c r="C59" s="114"/>
      <c r="D59" s="112"/>
      <c r="E59" s="114"/>
      <c r="F59" s="115"/>
      <c r="G59" s="116"/>
      <c r="H59" s="117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8"/>
      <c r="T59" s="112"/>
      <c r="U59" s="112"/>
      <c r="V59" s="112"/>
      <c r="W59" s="112"/>
      <c r="X59" s="105"/>
      <c r="Y59" s="105"/>
      <c r="Z59" s="106"/>
      <c r="AA59" s="106"/>
    </row>
    <row r="60" spans="1:29" s="83" customFormat="1" ht="83.25" customHeight="1">
      <c r="A60" s="111"/>
      <c r="B60" s="176" t="s">
        <v>17</v>
      </c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12"/>
      <c r="N60" s="112"/>
      <c r="O60" s="112"/>
      <c r="P60" s="112"/>
      <c r="Q60" s="112"/>
      <c r="R60" s="112"/>
      <c r="S60" s="136"/>
      <c r="T60" s="119"/>
      <c r="U60" s="119"/>
      <c r="V60" s="112"/>
      <c r="W60" s="112"/>
      <c r="X60" s="105"/>
      <c r="Y60" s="128"/>
      <c r="Z60" s="106"/>
      <c r="AA60" s="106"/>
      <c r="AB60" s="147"/>
      <c r="AC60" s="144"/>
    </row>
    <row r="61" spans="1:27" s="83" customFormat="1" ht="10.5" customHeight="1">
      <c r="A61" s="111"/>
      <c r="B61" s="120"/>
      <c r="C61" s="121"/>
      <c r="D61" s="122"/>
      <c r="E61" s="121"/>
      <c r="F61" s="123"/>
      <c r="G61" s="124"/>
      <c r="H61" s="125"/>
      <c r="I61" s="122"/>
      <c r="J61" s="122"/>
      <c r="K61" s="122"/>
      <c r="L61" s="122"/>
      <c r="M61" s="112"/>
      <c r="N61" s="112"/>
      <c r="O61" s="112"/>
      <c r="P61" s="112"/>
      <c r="Q61" s="112"/>
      <c r="R61" s="112"/>
      <c r="S61" s="112"/>
      <c r="T61" s="122"/>
      <c r="U61" s="122"/>
      <c r="V61" s="112"/>
      <c r="W61" s="112"/>
      <c r="X61" s="105"/>
      <c r="Y61" s="105"/>
      <c r="Z61" s="105"/>
      <c r="AA61" s="105"/>
    </row>
    <row r="62" spans="1:27" s="83" customFormat="1" ht="36.75" customHeight="1">
      <c r="A62" s="111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12"/>
      <c r="N62" s="112"/>
      <c r="O62" s="112"/>
      <c r="P62" s="112"/>
      <c r="Q62" s="112"/>
      <c r="R62" s="112"/>
      <c r="S62" s="112"/>
      <c r="T62" s="122"/>
      <c r="U62" s="122"/>
      <c r="V62" s="112"/>
      <c r="W62" s="112"/>
      <c r="X62" s="106"/>
      <c r="Y62" s="105"/>
      <c r="Z62" s="105"/>
      <c r="AA62" s="105"/>
    </row>
    <row r="63" spans="1:27" ht="21" customHeight="1">
      <c r="A63" s="10"/>
      <c r="B63" s="13"/>
      <c r="C63" s="12"/>
      <c r="D63" s="69"/>
      <c r="E63" s="69"/>
      <c r="F63" s="70"/>
      <c r="G63" s="70"/>
      <c r="H63" s="70"/>
      <c r="I63" s="69"/>
      <c r="J63" s="69"/>
      <c r="K63" s="69"/>
      <c r="L63" s="69"/>
      <c r="M63" s="68"/>
      <c r="N63" s="68"/>
      <c r="O63" s="68"/>
      <c r="P63" s="68"/>
      <c r="Q63" s="68"/>
      <c r="R63" s="68"/>
      <c r="S63" s="68"/>
      <c r="T63" s="69"/>
      <c r="U63" s="69"/>
      <c r="V63" s="68"/>
      <c r="W63" s="68"/>
      <c r="X63" s="44"/>
      <c r="Y63" s="44"/>
      <c r="Z63" s="44"/>
      <c r="AA63" s="44"/>
    </row>
    <row r="64" spans="1:27" ht="38.25">
      <c r="A64" s="10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68"/>
      <c r="N64" s="68"/>
      <c r="O64" s="68"/>
      <c r="P64" s="68"/>
      <c r="Q64" s="68"/>
      <c r="R64" s="68"/>
      <c r="S64" s="71"/>
      <c r="T64" s="69"/>
      <c r="U64" s="69"/>
      <c r="V64" s="68"/>
      <c r="W64" s="68"/>
      <c r="X64" s="44"/>
      <c r="Y64" s="44"/>
      <c r="Z64" s="44"/>
      <c r="AA64" s="44"/>
    </row>
    <row r="65" spans="1:27" ht="23.25">
      <c r="A65" s="6"/>
      <c r="B65" s="6"/>
      <c r="C65" s="6"/>
      <c r="D65" s="67"/>
      <c r="E65" s="67"/>
      <c r="F65" s="67"/>
      <c r="G65" s="67"/>
      <c r="H65" s="67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</row>
    <row r="66" spans="9:27" ht="12.75"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</row>
    <row r="67" spans="9:27" ht="12.75"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</row>
    <row r="68" spans="9:27" ht="12.75"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</row>
    <row r="69" spans="3:27" ht="26.25">
      <c r="C69" s="5"/>
      <c r="D69" s="73"/>
      <c r="E69" s="46"/>
      <c r="F69" s="74"/>
      <c r="G69" s="74"/>
      <c r="H69" s="74"/>
      <c r="I69" s="46"/>
      <c r="J69" s="46"/>
      <c r="K69" s="75"/>
      <c r="L69" s="75"/>
      <c r="M69" s="75"/>
      <c r="N69" s="75"/>
      <c r="O69" s="75"/>
      <c r="P69" s="75"/>
      <c r="Q69" s="75"/>
      <c r="R69" s="72"/>
      <c r="S69" s="72"/>
      <c r="T69" s="76"/>
      <c r="U69" s="76"/>
      <c r="V69" s="76"/>
      <c r="W69" s="76"/>
      <c r="X69" s="72"/>
      <c r="Y69" s="72"/>
      <c r="Z69" s="72"/>
      <c r="AA69" s="72"/>
    </row>
    <row r="70" spans="9:27" ht="12.75"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</row>
    <row r="71" spans="9:27" ht="12.75"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</row>
    <row r="72" spans="9:27" ht="12.75"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</row>
    <row r="73" spans="9:27" ht="12.75"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</row>
    <row r="74" spans="9:27" ht="12.75"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</row>
    <row r="75" spans="9:27" ht="12.75"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</row>
    <row r="76" spans="9:27" ht="12.75"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</row>
    <row r="77" spans="9:27" ht="12.75"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</row>
    <row r="78" spans="9:27" ht="12.75"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</row>
    <row r="79" spans="9:27" ht="12.75"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</row>
    <row r="80" spans="9:27" ht="12.75"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</row>
    <row r="81" spans="9:27" ht="12.75"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</row>
    <row r="82" spans="9:27" ht="12.75"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</row>
    <row r="83" spans="9:27" ht="12.75"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</row>
    <row r="84" spans="9:27" ht="12.75"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</row>
    <row r="85" spans="9:27" ht="12.75"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</row>
    <row r="86" spans="9:27" ht="12.75"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</row>
    <row r="87" spans="9:27" ht="12.75"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</row>
    <row r="88" spans="9:27" ht="12.75"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</row>
    <row r="89" spans="9:27" ht="12.75"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</row>
  </sheetData>
  <mergeCells count="45">
    <mergeCell ref="A15:AA15"/>
    <mergeCell ref="A19:AA19"/>
    <mergeCell ref="A23:AA23"/>
    <mergeCell ref="A28:AA28"/>
    <mergeCell ref="B58:L58"/>
    <mergeCell ref="A43:AA43"/>
    <mergeCell ref="B60:L60"/>
    <mergeCell ref="B62:L62"/>
    <mergeCell ref="B64:L64"/>
    <mergeCell ref="B27:C27"/>
    <mergeCell ref="B49:C49"/>
    <mergeCell ref="B52:C52"/>
    <mergeCell ref="I57:K57"/>
    <mergeCell ref="A32:AA32"/>
    <mergeCell ref="A36:AA36"/>
    <mergeCell ref="A40:AA40"/>
    <mergeCell ref="A50:AA50"/>
    <mergeCell ref="S58:U58"/>
    <mergeCell ref="X10:X12"/>
    <mergeCell ref="Z10:Z12"/>
    <mergeCell ref="AA10:AA12"/>
    <mergeCell ref="I11:J11"/>
    <mergeCell ref="K11:L11"/>
    <mergeCell ref="M11:O11"/>
    <mergeCell ref="P11:Q11"/>
    <mergeCell ref="R11:S11"/>
    <mergeCell ref="T11:U11"/>
    <mergeCell ref="V11:W11"/>
    <mergeCell ref="Y10:Y12"/>
    <mergeCell ref="F1:U1"/>
    <mergeCell ref="H4:O4"/>
    <mergeCell ref="A5:C6"/>
    <mergeCell ref="F5:F6"/>
    <mergeCell ref="S56:W56"/>
    <mergeCell ref="B56:I56"/>
    <mergeCell ref="A10:A12"/>
    <mergeCell ref="B10:B12"/>
    <mergeCell ref="C10:C12"/>
    <mergeCell ref="D10:D12"/>
    <mergeCell ref="E10:E12"/>
    <mergeCell ref="A45:AA45"/>
    <mergeCell ref="F10:F12"/>
    <mergeCell ref="G10:G12"/>
    <mergeCell ref="H10:H12"/>
    <mergeCell ref="I10:W10"/>
  </mergeCells>
  <printOptions horizontalCentered="1"/>
  <pageMargins left="0" right="0" top="0.5905511811023623" bottom="0.1968503937007874" header="0.31496062992125984" footer="0.11811023622047245"/>
  <pageSetup horizontalDpi="600" verticalDpi="600" orientation="landscape" paperSize="9" scale="21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АСУ</dc:creator>
  <cp:keywords/>
  <dc:description/>
  <cp:lastModifiedBy>ums-buh-nach</cp:lastModifiedBy>
  <cp:lastPrinted>2019-12-18T08:16:08Z</cp:lastPrinted>
  <dcterms:created xsi:type="dcterms:W3CDTF">2003-11-25T04:34:21Z</dcterms:created>
  <dcterms:modified xsi:type="dcterms:W3CDTF">2020-12-08T06:13:23Z</dcterms:modified>
  <cp:category/>
  <cp:version/>
  <cp:contentType/>
  <cp:contentStatus/>
</cp:coreProperties>
</file>